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септември" sheetId="7" r:id="rId1"/>
  </sheets>
  <calcPr calcId="162913" iterateDelta="1E-4"/>
</workbook>
</file>

<file path=xl/calcChain.xml><?xml version="1.0" encoding="utf-8"?>
<calcChain xmlns="http://schemas.openxmlformats.org/spreadsheetml/2006/main">
  <c r="E39" i="7" l="1"/>
  <c r="E38" i="7"/>
  <c r="F37" i="7"/>
  <c r="F40" i="7" s="1"/>
  <c r="E36" i="7"/>
  <c r="E35" i="7"/>
  <c r="C35" i="7"/>
  <c r="E34" i="7"/>
  <c r="C33" i="7"/>
  <c r="E33" i="7" s="1"/>
  <c r="E32" i="7"/>
  <c r="C31" i="7"/>
  <c r="E31" i="7" s="1"/>
  <c r="E30" i="7"/>
  <c r="C30" i="7"/>
  <c r="C29" i="7"/>
  <c r="E29" i="7" s="1"/>
  <c r="C28" i="7"/>
  <c r="E28" i="7" s="1"/>
  <c r="E27" i="7"/>
  <c r="E26" i="7"/>
  <c r="C25" i="7"/>
  <c r="E25" i="7" s="1"/>
  <c r="D24" i="7"/>
  <c r="E24" i="7" s="1"/>
  <c r="C24" i="7"/>
  <c r="D23" i="7"/>
  <c r="C23" i="7"/>
  <c r="E23" i="7" s="1"/>
  <c r="C22" i="7"/>
  <c r="E22" i="7" s="1"/>
  <c r="D21" i="7"/>
  <c r="E21" i="7" s="1"/>
  <c r="C21" i="7"/>
  <c r="C20" i="7"/>
  <c r="E20" i="7" s="1"/>
  <c r="E19" i="7"/>
  <c r="D19" i="7"/>
  <c r="C19" i="7"/>
  <c r="C18" i="7"/>
  <c r="E18" i="7" s="1"/>
  <c r="D17" i="7"/>
  <c r="D37" i="7" s="1"/>
  <c r="D40" i="7" s="1"/>
  <c r="C17" i="7"/>
  <c r="E17" i="7" s="1"/>
  <c r="F16" i="7"/>
  <c r="E15" i="7"/>
  <c r="E12" i="7"/>
  <c r="E9" i="7"/>
  <c r="C8" i="7"/>
  <c r="E8" i="7" s="1"/>
  <c r="E7" i="7"/>
  <c r="C6" i="7"/>
  <c r="E6" i="7" s="1"/>
  <c r="E5" i="7"/>
  <c r="D4" i="7"/>
  <c r="D16" i="7" s="1"/>
  <c r="C4" i="7"/>
  <c r="E4" i="7" s="1"/>
  <c r="E16" i="7" l="1"/>
  <c r="E37" i="7"/>
  <c r="E40" i="7" s="1"/>
  <c r="C16" i="7"/>
  <c r="C37" i="7"/>
  <c r="C40" i="7" s="1"/>
</calcChain>
</file>

<file path=xl/sharedStrings.xml><?xml version="1.0" encoding="utf-8"?>
<sst xmlns="http://schemas.openxmlformats.org/spreadsheetml/2006/main" count="46" uniqueCount="45">
  <si>
    <t>Показатели</t>
  </si>
  <si>
    <t>Параграф</t>
  </si>
  <si>
    <t>Граждански договори</t>
  </si>
  <si>
    <t>Разходи за храна</t>
  </si>
  <si>
    <t>Разходи за медикаменти</t>
  </si>
  <si>
    <t>Разходи за материали</t>
  </si>
  <si>
    <t>Разходи за външни услуги</t>
  </si>
  <si>
    <t>Разходи за командировки</t>
  </si>
  <si>
    <t>Разходи за застраховки</t>
  </si>
  <si>
    <t>Корпоративен данък</t>
  </si>
  <si>
    <t>ОТЧЕТ ЗА ИЗВЪРШЕНИТЕ РАЗХОДИ ПО ПАРАГРАФИ НА ОУ С. ДАВИДКОВО ОТ 01.01.2026 г. до 30.09.2026 г.</t>
  </si>
  <si>
    <t>УЧИЛИЩЕ</t>
  </si>
  <si>
    <t>ПРЕВОЗ   УЧЕНИЦИ</t>
  </si>
  <si>
    <t>ВСИЧКО УЧИЛИЩЕ И ПРЕВОЗ</t>
  </si>
  <si>
    <t xml:space="preserve">МОН   </t>
  </si>
  <si>
    <t>СУБСИДИЯ</t>
  </si>
  <si>
    <t>Получени трансфери</t>
  </si>
  <si>
    <t>ХРАНА</t>
  </si>
  <si>
    <t>НАЕМ</t>
  </si>
  <si>
    <t>БЧК</t>
  </si>
  <si>
    <t>Предоставени трансфери</t>
  </si>
  <si>
    <t>ТРАНСФЕРИ</t>
  </si>
  <si>
    <t>Прехвърляне от бюджетна сметка</t>
  </si>
  <si>
    <t>Средства за СЕС</t>
  </si>
  <si>
    <t>Остатък 2025</t>
  </si>
  <si>
    <t>ВСИЧКО ПРИХОД</t>
  </si>
  <si>
    <t>ФРЗ</t>
  </si>
  <si>
    <t>СБКО</t>
  </si>
  <si>
    <t>Обезщетения</t>
  </si>
  <si>
    <t>ДОО</t>
  </si>
  <si>
    <t>УПФ</t>
  </si>
  <si>
    <t>ЗО</t>
  </si>
  <si>
    <t>ДЗПО</t>
  </si>
  <si>
    <t>Разходи за пост.инвентар и облекло</t>
  </si>
  <si>
    <t>Разходи за уч. материали</t>
  </si>
  <si>
    <t>Разходи за вода, енергия</t>
  </si>
  <si>
    <t>Разходи за общ. данъци</t>
  </si>
  <si>
    <t>Разходи за държавни данъци</t>
  </si>
  <si>
    <t>Компютри и хардуер</t>
  </si>
  <si>
    <t>ВСИЧКО РАЗХОД</t>
  </si>
  <si>
    <t>Наличност в банка</t>
  </si>
  <si>
    <t>Наличност в каса</t>
  </si>
  <si>
    <t>РАЗХОД + НАЛИЧНОСТ</t>
  </si>
  <si>
    <t>ИЗГОТВИЛ:</t>
  </si>
  <si>
    <t xml:space="preserve">              Д. Манчева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</si>
</sst>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right" vertical="center" wrapText="1"/>
    </xf>
    <xf numFmtId="1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/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H29" sqref="H29"/>
    </sheetView>
  </sheetViews>
  <sheetFormatPr defaultRowHeight="14.4" x14ac:dyDescent="0.3"/>
  <cols>
    <col min="1" max="1" width="25.109375" customWidth="1"/>
    <col min="2" max="2" width="11.88671875" customWidth="1"/>
    <col min="3" max="3" width="11.44140625" customWidth="1"/>
    <col min="4" max="4" width="12.33203125" customWidth="1"/>
    <col min="5" max="5" width="14.33203125" customWidth="1"/>
    <col min="6" max="6" width="9" customWidth="1"/>
    <col min="7" max="7" width="8.88671875" customWidth="1"/>
  </cols>
  <sheetData>
    <row r="1" spans="1:6" x14ac:dyDescent="0.3">
      <c r="A1" s="1" t="s">
        <v>10</v>
      </c>
      <c r="B1" s="1"/>
      <c r="C1" s="1"/>
      <c r="D1" s="1"/>
      <c r="E1" s="1"/>
      <c r="F1" s="1"/>
    </row>
    <row r="2" spans="1:6" ht="19.2" customHeight="1" x14ac:dyDescent="0.3">
      <c r="A2" s="1"/>
      <c r="B2" s="1"/>
      <c r="C2" s="1"/>
      <c r="D2" s="1"/>
      <c r="E2" s="1"/>
      <c r="F2" s="1"/>
    </row>
    <row r="3" spans="1:6" ht="43.2" customHeight="1" x14ac:dyDescent="0.3">
      <c r="A3" s="2" t="s">
        <v>0</v>
      </c>
      <c r="B3" s="3" t="s">
        <v>1</v>
      </c>
      <c r="C3" s="2" t="s">
        <v>11</v>
      </c>
      <c r="D3" s="3" t="s">
        <v>12</v>
      </c>
      <c r="E3" s="3" t="s">
        <v>13</v>
      </c>
      <c r="F3" s="4" t="s">
        <v>14</v>
      </c>
    </row>
    <row r="4" spans="1:6" ht="15" customHeight="1" x14ac:dyDescent="0.3">
      <c r="A4" s="5" t="s">
        <v>15</v>
      </c>
      <c r="B4" s="6">
        <v>6109</v>
      </c>
      <c r="C4" s="7">
        <f>26761+24000+24000+21230+21230+21230+22279+23364+16000</f>
        <v>200094</v>
      </c>
      <c r="D4" s="7">
        <f>2609+318+3544</f>
        <v>6471</v>
      </c>
      <c r="E4" s="7">
        <f t="shared" ref="E4:E9" si="0">SUM(C4:D4)</f>
        <v>206565</v>
      </c>
      <c r="F4" s="8"/>
    </row>
    <row r="5" spans="1:6" ht="15" customHeight="1" x14ac:dyDescent="0.3">
      <c r="A5" s="5" t="s">
        <v>16</v>
      </c>
      <c r="B5" s="6">
        <v>6401</v>
      </c>
      <c r="C5" s="7"/>
      <c r="D5" s="7"/>
      <c r="E5" s="7">
        <f t="shared" si="0"/>
        <v>0</v>
      </c>
      <c r="F5" s="8"/>
    </row>
    <row r="6" spans="1:6" ht="15" customHeight="1" x14ac:dyDescent="0.3">
      <c r="A6" s="5" t="s">
        <v>17</v>
      </c>
      <c r="B6" s="6">
        <v>2404</v>
      </c>
      <c r="C6" s="7">
        <f>384+393+424+228+233+157+193</f>
        <v>2012</v>
      </c>
      <c r="D6" s="7"/>
      <c r="E6" s="7">
        <f t="shared" si="0"/>
        <v>2012</v>
      </c>
      <c r="F6" s="8"/>
    </row>
    <row r="7" spans="1:6" ht="15" customHeight="1" x14ac:dyDescent="0.3">
      <c r="A7" s="5" t="s">
        <v>18</v>
      </c>
      <c r="B7" s="6">
        <v>2405</v>
      </c>
      <c r="C7" s="7"/>
      <c r="D7" s="7"/>
      <c r="E7" s="7">
        <f t="shared" si="0"/>
        <v>0</v>
      </c>
      <c r="F7" s="8"/>
    </row>
    <row r="8" spans="1:6" ht="15" customHeight="1" x14ac:dyDescent="0.3">
      <c r="A8" s="5" t="s">
        <v>19</v>
      </c>
      <c r="B8" s="6">
        <v>4501</v>
      </c>
      <c r="C8" s="7">
        <f>62+133+134+105+105</f>
        <v>539</v>
      </c>
      <c r="D8" s="7"/>
      <c r="E8" s="7">
        <f t="shared" si="0"/>
        <v>539</v>
      </c>
      <c r="F8" s="8"/>
    </row>
    <row r="9" spans="1:6" ht="15" customHeight="1" x14ac:dyDescent="0.3">
      <c r="A9" s="5" t="s">
        <v>9</v>
      </c>
      <c r="B9" s="6">
        <v>3702</v>
      </c>
      <c r="C9" s="7"/>
      <c r="D9" s="7"/>
      <c r="E9" s="7">
        <f t="shared" si="0"/>
        <v>0</v>
      </c>
      <c r="F9" s="8"/>
    </row>
    <row r="10" spans="1:6" ht="15" customHeight="1" x14ac:dyDescent="0.3">
      <c r="A10" s="5" t="s">
        <v>16</v>
      </c>
      <c r="B10" s="6">
        <v>6201</v>
      </c>
      <c r="C10" s="7"/>
      <c r="D10" s="7"/>
      <c r="E10" s="7"/>
      <c r="F10" s="9"/>
    </row>
    <row r="11" spans="1:6" ht="15" customHeight="1" x14ac:dyDescent="0.3">
      <c r="A11" s="5" t="s">
        <v>20</v>
      </c>
      <c r="B11" s="6">
        <v>6202</v>
      </c>
      <c r="C11" s="7"/>
      <c r="D11" s="7"/>
      <c r="E11" s="7"/>
      <c r="F11" s="8"/>
    </row>
    <row r="12" spans="1:6" ht="15" customHeight="1" x14ac:dyDescent="0.3">
      <c r="A12" s="5" t="s">
        <v>21</v>
      </c>
      <c r="B12" s="6">
        <v>6301</v>
      </c>
      <c r="C12" s="7"/>
      <c r="D12" s="7"/>
      <c r="E12" s="7">
        <f>SUM(C12:D12)</f>
        <v>0</v>
      </c>
      <c r="F12" s="9"/>
    </row>
    <row r="13" spans="1:6" ht="15" customHeight="1" x14ac:dyDescent="0.3">
      <c r="A13" s="10" t="s">
        <v>22</v>
      </c>
      <c r="B13" s="11">
        <v>7600</v>
      </c>
      <c r="C13" s="7"/>
      <c r="D13" s="7"/>
      <c r="E13" s="7"/>
      <c r="F13" s="9"/>
    </row>
    <row r="14" spans="1:6" ht="15" customHeight="1" x14ac:dyDescent="0.3">
      <c r="A14" s="10" t="s">
        <v>23</v>
      </c>
      <c r="B14" s="11">
        <v>8803</v>
      </c>
      <c r="C14" s="7"/>
      <c r="D14" s="7"/>
      <c r="E14" s="7"/>
      <c r="F14" s="9"/>
    </row>
    <row r="15" spans="1:6" ht="15" customHeight="1" x14ac:dyDescent="0.3">
      <c r="A15" s="5" t="s">
        <v>24</v>
      </c>
      <c r="B15" s="6">
        <v>9501</v>
      </c>
      <c r="C15" s="7">
        <v>11899</v>
      </c>
      <c r="D15" s="7"/>
      <c r="E15" s="7">
        <f>SUM(C15:D15)</f>
        <v>11899</v>
      </c>
      <c r="F15" s="9">
        <v>10283</v>
      </c>
    </row>
    <row r="16" spans="1:6" ht="15" customHeight="1" x14ac:dyDescent="0.3">
      <c r="A16" s="12" t="s">
        <v>25</v>
      </c>
      <c r="B16" s="13"/>
      <c r="C16" s="14">
        <f>SUM(C4:C15)</f>
        <v>214544</v>
      </c>
      <c r="D16" s="14">
        <f>SUM(D4:D15)</f>
        <v>6471</v>
      </c>
      <c r="E16" s="14">
        <f>SUM(E4:E15)</f>
        <v>221015</v>
      </c>
      <c r="F16" s="14">
        <f>SUM(F10:F15)</f>
        <v>10283</v>
      </c>
    </row>
    <row r="17" spans="1:6" ht="15" customHeight="1" x14ac:dyDescent="0.3">
      <c r="A17" s="15" t="s">
        <v>26</v>
      </c>
      <c r="B17" s="6">
        <v>101</v>
      </c>
      <c r="C17" s="7">
        <f>13555+14181+14941+14356+18217+14060+9499+9295+12410</f>
        <v>120514</v>
      </c>
      <c r="D17" s="7">
        <f>757+764+789+764+964+789+764+764+964</f>
        <v>7319</v>
      </c>
      <c r="E17" s="7">
        <f t="shared" ref="E17:E36" si="1">SUM(C17:D17)</f>
        <v>127833</v>
      </c>
      <c r="F17" s="9"/>
    </row>
    <row r="18" spans="1:6" ht="15" customHeight="1" x14ac:dyDescent="0.3">
      <c r="A18" s="15" t="s">
        <v>2</v>
      </c>
      <c r="B18" s="6">
        <v>202</v>
      </c>
      <c r="C18" s="7">
        <f>88+88+88+88+132+110+166</f>
        <v>760</v>
      </c>
      <c r="D18" s="7"/>
      <c r="E18" s="7">
        <f t="shared" si="1"/>
        <v>760</v>
      </c>
      <c r="F18" s="9"/>
    </row>
    <row r="19" spans="1:6" ht="15" customHeight="1" x14ac:dyDescent="0.3">
      <c r="A19" s="15" t="s">
        <v>27</v>
      </c>
      <c r="B19" s="6">
        <v>205</v>
      </c>
      <c r="C19" s="7">
        <f>400+396+400+390+398+366+251+238+323</f>
        <v>3162</v>
      </c>
      <c r="D19" s="7">
        <f>23+23+23+23+23+23+21+21+23</f>
        <v>203</v>
      </c>
      <c r="E19" s="7">
        <f t="shared" si="1"/>
        <v>3365</v>
      </c>
      <c r="F19" s="9"/>
    </row>
    <row r="20" spans="1:6" ht="15" customHeight="1" x14ac:dyDescent="0.3">
      <c r="A20" s="15" t="s">
        <v>28</v>
      </c>
      <c r="B20" s="6">
        <v>208</v>
      </c>
      <c r="C20" s="7">
        <f>101+1768+1927+19</f>
        <v>3815</v>
      </c>
      <c r="D20" s="7"/>
      <c r="E20" s="7">
        <f t="shared" si="1"/>
        <v>3815</v>
      </c>
      <c r="F20" s="9"/>
    </row>
    <row r="21" spans="1:6" ht="15" customHeight="1" x14ac:dyDescent="0.3">
      <c r="A21" s="15" t="s">
        <v>29</v>
      </c>
      <c r="B21" s="6">
        <v>551</v>
      </c>
      <c r="C21" s="7">
        <f>1601+1635+1735+1652+1884+1569+7+1113+1091+1458</f>
        <v>13745</v>
      </c>
      <c r="D21" s="7">
        <f>89+90+93+90+113+93+90+90+113</f>
        <v>861</v>
      </c>
      <c r="E21" s="7">
        <f t="shared" si="1"/>
        <v>14606</v>
      </c>
      <c r="F21" s="9"/>
    </row>
    <row r="22" spans="1:6" ht="15" customHeight="1" x14ac:dyDescent="0.3">
      <c r="A22" s="15" t="s">
        <v>30</v>
      </c>
      <c r="B22" s="6">
        <v>552</v>
      </c>
      <c r="C22" s="7">
        <f>515+528+564+535+599+503+336+329+440</f>
        <v>4349</v>
      </c>
      <c r="D22" s="7"/>
      <c r="E22" s="7">
        <f t="shared" si="1"/>
        <v>4349</v>
      </c>
      <c r="F22" s="9"/>
    </row>
    <row r="23" spans="1:6" ht="15" customHeight="1" x14ac:dyDescent="0.3">
      <c r="A23" s="15" t="s">
        <v>31</v>
      </c>
      <c r="B23" s="6">
        <v>560</v>
      </c>
      <c r="C23" s="7">
        <f>674+688+731+695+794+660+4+468+459+615</f>
        <v>5788</v>
      </c>
      <c r="D23" s="7">
        <f>37+38+39+38+47+39+38+38+47</f>
        <v>361</v>
      </c>
      <c r="E23" s="7">
        <f t="shared" si="1"/>
        <v>6149</v>
      </c>
      <c r="F23" s="9"/>
    </row>
    <row r="24" spans="1:6" ht="15" customHeight="1" x14ac:dyDescent="0.3">
      <c r="A24" s="15" t="s">
        <v>32</v>
      </c>
      <c r="B24" s="6">
        <v>580</v>
      </c>
      <c r="C24" s="7">
        <f>393+402+426+406+463+385+2+273+267+357</f>
        <v>3374</v>
      </c>
      <c r="D24" s="7">
        <f>22+22+23+22+28+23+22+22+28</f>
        <v>212</v>
      </c>
      <c r="E24" s="7">
        <f t="shared" si="1"/>
        <v>3586</v>
      </c>
      <c r="F24" s="9"/>
    </row>
    <row r="25" spans="1:6" ht="15" customHeight="1" x14ac:dyDescent="0.3">
      <c r="A25" s="15" t="s">
        <v>3</v>
      </c>
      <c r="B25" s="6">
        <v>1011</v>
      </c>
      <c r="C25" s="7">
        <f>514+705+964+14+346+118+392</f>
        <v>3053</v>
      </c>
      <c r="D25" s="7"/>
      <c r="E25" s="7">
        <f t="shared" si="1"/>
        <v>3053</v>
      </c>
      <c r="F25" s="9"/>
    </row>
    <row r="26" spans="1:6" ht="15" customHeight="1" x14ac:dyDescent="0.3">
      <c r="A26" s="15" t="s">
        <v>4</v>
      </c>
      <c r="B26" s="6">
        <v>1012</v>
      </c>
      <c r="C26" s="7"/>
      <c r="D26" s="7"/>
      <c r="E26" s="7">
        <f t="shared" si="1"/>
        <v>0</v>
      </c>
      <c r="F26" s="9"/>
    </row>
    <row r="27" spans="1:6" ht="15" customHeight="1" x14ac:dyDescent="0.3">
      <c r="A27" s="16" t="s">
        <v>33</v>
      </c>
      <c r="B27" s="6">
        <v>1013</v>
      </c>
      <c r="C27" s="7"/>
      <c r="D27" s="7"/>
      <c r="E27" s="7">
        <f t="shared" si="1"/>
        <v>0</v>
      </c>
      <c r="F27" s="8"/>
    </row>
    <row r="28" spans="1:6" ht="15" customHeight="1" x14ac:dyDescent="0.3">
      <c r="A28" s="17" t="s">
        <v>34</v>
      </c>
      <c r="B28" s="11">
        <v>1014</v>
      </c>
      <c r="C28" s="7">
        <f>509</f>
        <v>509</v>
      </c>
      <c r="D28" s="7"/>
      <c r="E28" s="7">
        <f t="shared" si="1"/>
        <v>509</v>
      </c>
      <c r="F28" s="8"/>
    </row>
    <row r="29" spans="1:6" ht="15" customHeight="1" x14ac:dyDescent="0.3">
      <c r="A29" s="15" t="s">
        <v>5</v>
      </c>
      <c r="B29" s="6">
        <v>1015</v>
      </c>
      <c r="C29" s="7">
        <f>261+163+364+265+189+116+56+68+560</f>
        <v>2042</v>
      </c>
      <c r="D29" s="7"/>
      <c r="E29" s="7">
        <f t="shared" si="1"/>
        <v>2042</v>
      </c>
      <c r="F29" s="9">
        <v>18</v>
      </c>
    </row>
    <row r="30" spans="1:6" ht="15" customHeight="1" x14ac:dyDescent="0.3">
      <c r="A30" s="15" t="s">
        <v>35</v>
      </c>
      <c r="B30" s="6">
        <v>1016</v>
      </c>
      <c r="C30" s="7">
        <f>202+223+1281+160+188+1907+201+107+76</f>
        <v>4345</v>
      </c>
      <c r="D30" s="7"/>
      <c r="E30" s="7">
        <f t="shared" si="1"/>
        <v>4345</v>
      </c>
      <c r="F30" s="8"/>
    </row>
    <row r="31" spans="1:6" ht="15" customHeight="1" x14ac:dyDescent="0.3">
      <c r="A31" s="18" t="s">
        <v>6</v>
      </c>
      <c r="B31" s="11">
        <v>1020</v>
      </c>
      <c r="C31" s="7">
        <f>998+162+186+445+4682+255+2158+972+3779</f>
        <v>13637</v>
      </c>
      <c r="D31" s="7"/>
      <c r="E31" s="7">
        <f t="shared" si="1"/>
        <v>13637</v>
      </c>
      <c r="F31" s="9"/>
    </row>
    <row r="32" spans="1:6" ht="15" customHeight="1" x14ac:dyDescent="0.3">
      <c r="A32" s="15" t="s">
        <v>36</v>
      </c>
      <c r="B32" s="6">
        <v>1981</v>
      </c>
      <c r="C32" s="7">
        <v>139</v>
      </c>
      <c r="D32" s="7"/>
      <c r="E32" s="7">
        <f t="shared" si="1"/>
        <v>139</v>
      </c>
      <c r="F32" s="8"/>
    </row>
    <row r="33" spans="1:6" ht="15" customHeight="1" x14ac:dyDescent="0.3">
      <c r="A33" s="15" t="s">
        <v>7</v>
      </c>
      <c r="B33" s="11">
        <v>1051</v>
      </c>
      <c r="C33" s="7">
        <f>48+161+626+25+47</f>
        <v>907</v>
      </c>
      <c r="D33" s="7"/>
      <c r="E33" s="7">
        <f t="shared" si="1"/>
        <v>907</v>
      </c>
      <c r="F33" s="8"/>
    </row>
    <row r="34" spans="1:6" ht="15" customHeight="1" x14ac:dyDescent="0.3">
      <c r="A34" s="15" t="s">
        <v>8</v>
      </c>
      <c r="B34" s="6">
        <v>1062</v>
      </c>
      <c r="C34" s="7"/>
      <c r="D34" s="7"/>
      <c r="E34" s="7">
        <f t="shared" si="1"/>
        <v>0</v>
      </c>
      <c r="F34" s="8"/>
    </row>
    <row r="35" spans="1:6" ht="15" customHeight="1" x14ac:dyDescent="0.3">
      <c r="A35" s="15" t="s">
        <v>37</v>
      </c>
      <c r="B35" s="6">
        <v>1901</v>
      </c>
      <c r="C35" s="7">
        <f>50</f>
        <v>50</v>
      </c>
      <c r="D35" s="7"/>
      <c r="E35" s="7">
        <f t="shared" si="1"/>
        <v>50</v>
      </c>
      <c r="F35" s="8"/>
    </row>
    <row r="36" spans="1:6" ht="15" customHeight="1" x14ac:dyDescent="0.3">
      <c r="A36" s="15" t="s">
        <v>38</v>
      </c>
      <c r="B36" s="6">
        <v>5201</v>
      </c>
      <c r="C36" s="7"/>
      <c r="D36" s="7"/>
      <c r="E36" s="7">
        <f t="shared" si="1"/>
        <v>0</v>
      </c>
      <c r="F36" s="8"/>
    </row>
    <row r="37" spans="1:6" ht="15" customHeight="1" x14ac:dyDescent="0.3">
      <c r="A37" s="19" t="s">
        <v>39</v>
      </c>
      <c r="B37" s="6"/>
      <c r="C37" s="20">
        <f>SUM(C17:C36)</f>
        <v>180189</v>
      </c>
      <c r="D37" s="20">
        <f>SUM(D17:D34)</f>
        <v>8956</v>
      </c>
      <c r="E37" s="20">
        <f>SUM(E17:E36)</f>
        <v>189145</v>
      </c>
      <c r="F37" s="20">
        <f>SUM(F17:F34)</f>
        <v>18</v>
      </c>
    </row>
    <row r="38" spans="1:6" ht="15" customHeight="1" x14ac:dyDescent="0.3">
      <c r="A38" s="19" t="s">
        <v>40</v>
      </c>
      <c r="B38" s="3">
        <v>9507</v>
      </c>
      <c r="C38" s="20">
        <v>30682</v>
      </c>
      <c r="D38" s="20"/>
      <c r="E38" s="20">
        <f>SUM(C38:D38)</f>
        <v>30682</v>
      </c>
      <c r="F38" s="21">
        <v>10265</v>
      </c>
    </row>
    <row r="39" spans="1:6" ht="15" customHeight="1" x14ac:dyDescent="0.3">
      <c r="A39" s="19" t="s">
        <v>41</v>
      </c>
      <c r="B39" s="22">
        <v>9511</v>
      </c>
      <c r="C39" s="20">
        <v>1188</v>
      </c>
      <c r="D39" s="7"/>
      <c r="E39" s="20">
        <f>SUM(C39:D39)</f>
        <v>1188</v>
      </c>
      <c r="F39" s="8"/>
    </row>
    <row r="40" spans="1:6" ht="15" customHeight="1" x14ac:dyDescent="0.3">
      <c r="A40" s="23" t="s">
        <v>42</v>
      </c>
      <c r="B40" s="24"/>
      <c r="C40" s="14">
        <f>SUM(C37:C39)</f>
        <v>212059</v>
      </c>
      <c r="D40" s="14">
        <f>SUM(D37:D39)</f>
        <v>8956</v>
      </c>
      <c r="E40" s="14">
        <f>SUM(E37:E39)</f>
        <v>221015</v>
      </c>
      <c r="F40" s="14">
        <f>SUM(F37:F39)</f>
        <v>10283</v>
      </c>
    </row>
    <row r="41" spans="1:6" ht="15.6" x14ac:dyDescent="0.3">
      <c r="A41" s="25"/>
      <c r="B41" s="26"/>
      <c r="C41" s="27"/>
      <c r="D41" s="27"/>
      <c r="E41" s="28"/>
      <c r="F41" s="29"/>
    </row>
    <row r="42" spans="1:6" x14ac:dyDescent="0.3">
      <c r="A42" s="29"/>
      <c r="B42" s="29"/>
      <c r="C42" s="29"/>
      <c r="D42" s="29"/>
      <c r="E42" s="29"/>
      <c r="F42" s="29"/>
    </row>
    <row r="43" spans="1:6" x14ac:dyDescent="0.3">
      <c r="A43" s="29"/>
      <c r="B43" s="29"/>
      <c r="C43" s="29"/>
      <c r="D43" s="29"/>
      <c r="E43" s="29"/>
      <c r="F43" s="29"/>
    </row>
    <row r="44" spans="1:6" x14ac:dyDescent="0.3">
      <c r="A44" s="30" t="s">
        <v>43</v>
      </c>
      <c r="B44" s="29"/>
      <c r="C44" s="29"/>
      <c r="D44" s="29"/>
      <c r="E44" s="29"/>
      <c r="F44" s="29"/>
    </row>
    <row r="45" spans="1:6" x14ac:dyDescent="0.3">
      <c r="A45" s="29" t="s">
        <v>44</v>
      </c>
      <c r="B45" s="29"/>
      <c r="C45" s="29"/>
      <c r="D45" s="29"/>
      <c r="E45" s="29"/>
      <c r="F45" s="29"/>
    </row>
    <row r="46" spans="1:6" x14ac:dyDescent="0.3">
      <c r="A46" s="31"/>
      <c r="B46" s="31"/>
      <c r="C46" s="31"/>
      <c r="D46" s="31"/>
      <c r="E46" s="31"/>
      <c r="F46" s="31"/>
    </row>
    <row r="47" spans="1:6" x14ac:dyDescent="0.3">
      <c r="A47" s="31"/>
      <c r="B47" s="31"/>
      <c r="C47" s="31"/>
      <c r="D47" s="31"/>
      <c r="E47" s="31"/>
      <c r="F47" s="31"/>
    </row>
    <row r="48" spans="1:6" x14ac:dyDescent="0.3">
      <c r="A48" s="31"/>
      <c r="B48" s="31"/>
      <c r="C48" s="31"/>
      <c r="D48" s="31"/>
      <c r="E48" s="31"/>
      <c r="F48" s="31"/>
    </row>
    <row r="49" spans="1:6" x14ac:dyDescent="0.3">
      <c r="A49" s="31"/>
      <c r="B49" s="31"/>
      <c r="C49" s="31"/>
      <c r="D49" s="31"/>
      <c r="E49" s="31"/>
      <c r="F49" s="31"/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септември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2026-10-07T07:29:36Z</dcterms:modified>
</cp:coreProperties>
</file>